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\dokumenty\Asistentka\Výběrová řízení\Úklidová firma\"/>
    </mc:Choice>
  </mc:AlternateContent>
  <xr:revisionPtr revIDLastSave="0" documentId="13_ncr:1_{BF48765E-D825-4704-90B7-31B4E73C99BE}" xr6:coauthVersionLast="47" xr6:coauthVersionMax="47" xr10:uidLastSave="{00000000-0000-0000-0000-000000000000}"/>
  <workbookProtection workbookAlgorithmName="SHA-512" workbookHashValue="xUIPQrZkriHQwRQohJg0OHavG70zzeePBOYcVf/HGABavL+EfoyoCb+ikC1WtoLn11HYNZbNvPWH2WbcCPVaYg==" workbookSaltValue="D+yvEFWwdkIiF7Mbf5fPDA==" workbookSpinCount="100000" lockStructure="1"/>
  <bookViews>
    <workbookView xWindow="-108" yWindow="-108" windowWidth="30936" windowHeight="16776" xr2:uid="{3E1BCBDF-7B46-400E-B33E-F8BB2700B3D9}"/>
  </bookViews>
  <sheets>
    <sheet name="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H48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14" i="1"/>
  <c r="H14" i="1"/>
  <c r="B22" i="1"/>
  <c r="H46" i="1" l="1"/>
  <c r="H52" i="1" s="1"/>
  <c r="G46" i="1"/>
  <c r="G49" i="1" s="1"/>
  <c r="G50" i="1" s="1"/>
  <c r="G52" i="1" s="1"/>
</calcChain>
</file>

<file path=xl/sharedStrings.xml><?xml version="1.0" encoding="utf-8"?>
<sst xmlns="http://schemas.openxmlformats.org/spreadsheetml/2006/main" count="127" uniqueCount="59">
  <si>
    <t>Zadavatel: Střední škola gastronomická a hotelvoá s.r.o., Vrbova 1233/34, 147 00 Praha 4 - Braník</t>
  </si>
  <si>
    <t>Sídlo:</t>
  </si>
  <si>
    <t>IČO:</t>
  </si>
  <si>
    <t>Suterén škola</t>
  </si>
  <si>
    <t>m2</t>
  </si>
  <si>
    <t>Přízemí škola</t>
  </si>
  <si>
    <t>Přízemí věžák</t>
  </si>
  <si>
    <t>3. patro věžák</t>
  </si>
  <si>
    <t>4. patro věžák</t>
  </si>
  <si>
    <t>Budova A</t>
  </si>
  <si>
    <t xml:space="preserve">Copycentrum a sklad TD </t>
  </si>
  <si>
    <t>Chodba před jídelnou (koše, vytření chodby, vysátí sedaček)</t>
  </si>
  <si>
    <t>hod</t>
  </si>
  <si>
    <t>Denní služba</t>
  </si>
  <si>
    <t>Denní služba během dálkového studia</t>
  </si>
  <si>
    <t>Dny otevřených dveří a další vícepráce</t>
  </si>
  <si>
    <t>Množství
[m²; ks; hod]</t>
  </si>
  <si>
    <t>Jedn.
[m²; ks; hod]</t>
  </si>
  <si>
    <t>Obchodní název firmy:</t>
  </si>
  <si>
    <t xml:space="preserve">Kuchařské studio + schodiště a zázemí (šatna, WC, chodba - dole) </t>
  </si>
  <si>
    <r>
      <t>m</t>
    </r>
    <r>
      <rPr>
        <sz val="10"/>
        <color theme="1"/>
        <rFont val="Calibri"/>
        <family val="2"/>
        <charset val="238"/>
        <scheme val="minor"/>
      </rPr>
      <t>2</t>
    </r>
  </si>
  <si>
    <t>Očekávaná četnost</t>
  </si>
  <si>
    <t>5x týdně (Po - Pá) ve dnech školního vyučování*</t>
  </si>
  <si>
    <t>* dny školního vyučování se rozumí dny, kdy v souladu s organizací školního roku probíhá školní vyučování, tj. nikoliv dny školních prázdnin, ředitelského volna, státních svátků</t>
  </si>
  <si>
    <t>3x týdně (St, Čt, Pá) ve dnech školního vyučování*</t>
  </si>
  <si>
    <t>na objednávku***</t>
  </si>
  <si>
    <t xml:space="preserve">Cena Kč za jednotku </t>
  </si>
  <si>
    <t xml:space="preserve">Zhotovitel: </t>
  </si>
  <si>
    <t>OČEKÁVANÁ CELKOVÁ CENA ZA KOMPLETNÍ ÚKLIDOVÉ SLUŽBY ZA 1 ROK</t>
  </si>
  <si>
    <t>2x týdně ve dnech školních prázdnin</t>
  </si>
  <si>
    <t>Úklid kanceláří a sociálních prostor v době prázdnin</t>
  </si>
  <si>
    <r>
      <t xml:space="preserve">**** výpočet se provede jako součin položek </t>
    </r>
    <r>
      <rPr>
        <b/>
        <sz val="11"/>
        <color theme="1"/>
        <rFont val="Calibri"/>
        <family val="2"/>
        <charset val="238"/>
        <scheme val="minor"/>
      </rPr>
      <t>Množství x Cena Kč za jednotku x Očekávaný rozsah opakování ročně</t>
    </r>
  </si>
  <si>
    <t>Úklid na vyžádání</t>
  </si>
  <si>
    <t>SO, NE (listopad až duben)**</t>
  </si>
  <si>
    <t>1. patro věžák (1 třída)</t>
  </si>
  <si>
    <t>1x týdně (Po - Pá) ve dnech školního vyučování*</t>
  </si>
  <si>
    <t>SO (září, říjen, květen, červen - 1x za měsíc)</t>
  </si>
  <si>
    <t>Očekávaný počet opakování provedení služby ročně</t>
  </si>
  <si>
    <t>Služba - specifikace místa provedení úklidu</t>
  </si>
  <si>
    <t>SO, NE - na objednávku***</t>
  </si>
  <si>
    <t>Příloha č. 2 Výzvy - Specifikace výpočtu očekávané celkové ceny úklidových služeb a NABÍDKA "Cen Kč za jednotku" provedených služeb</t>
  </si>
  <si>
    <t>VYPLNÍ PLÁTCI DPH</t>
  </si>
  <si>
    <t>VYPNÍ NEPLÁTCI DPH</t>
  </si>
  <si>
    <t>Celkem Kč bez DPH
 za 1 rok****</t>
  </si>
  <si>
    <t>Celkem Kč 
 za 1 rok****</t>
  </si>
  <si>
    <t>Závazek náhradního plnění v Kč (maximálně však xxx Kč)</t>
  </si>
  <si>
    <t>OČEKÁVANÁ CELKOVÁ CENA ZA 1 ROK PO ZOHLEDNĚNÍ NÁHRADNÍHO PLNĚNÍ BEZ DPH</t>
  </si>
  <si>
    <t>DPH 21%</t>
  </si>
  <si>
    <t>OČEKÁVANÁ CELKOVÁ CENA ZA 1 ROK PO ZOHLEDNĚNÍ NÁHRADNÍHO PLNĚNÍ VČETNĚ PŘÍPADNÉ DPH</t>
  </si>
  <si>
    <t>** a to v těchto dnech: 04.01.,05.01.,11.01.,12.01.,18.01.,19.01.,25.01.,26.01.,01.02.,02.02.,08.02.,09.02.,15.02.,16.02.,22.02.,23.02.,01.03.,02.03.,08.03.,09.03.,15.03.,16.03.,
22.03.,23.03.,29.03.,30.03.,05.04.,06.04.,01.11.,02.11.,08.11,09.11.,15.11.,16.11.,22.11.,23.11.,29.11.,30.11.,06.12.,07.12.,13.12.,14.12.,</t>
  </si>
  <si>
    <t>*** očekávaný počet opakování provedení služby ročně je odhadem podle skutečnosti roku 2024</t>
  </si>
  <si>
    <t>Název zakázky: Úklidové služby pro SŠGH v kalendářním roce 2025</t>
  </si>
  <si>
    <t>Studijní oddělení (včetně zasedací místnosti + kuchyňky, WC)</t>
  </si>
  <si>
    <t>Kabinety, kanceláře + kuchyňky (včetně ZŘ a CSP)</t>
  </si>
  <si>
    <t>Po - Pá - na objednávku***</t>
  </si>
  <si>
    <t>Zohlednění náhradního plnění do ceny ve výši 10 % závazku náhradního plnění</t>
  </si>
  <si>
    <t>Plátce DPH</t>
  </si>
  <si>
    <t>Ano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</si>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</sst>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č&quot;;[Red]\-#,##0.00&quot; Kč&quot;"/>
    <numFmt numFmtId="165" formatCode="#,##0.00\ &quot;Kč&quot;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0"/>
      <color theme="1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0"/>
      <color rgb="FF000000"/>
      <name val="Liberation Sans"/>
      <charset val="238"/>
    </font>
    <font>
      <sz val="10"/>
      <color theme="1"/>
      <name val="Liberation Serif"/>
      <charset val="238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5" fillId="0" borderId="0"/>
    <xf numFmtId="0" fontId="6" fillId="0" borderId="0"/>
    <xf numFmtId="0" fontId="7" fillId="3" borderId="0"/>
    <xf numFmtId="0" fontId="7" fillId="4" borderId="0"/>
    <xf numFmtId="0" fontId="6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9" borderId="0"/>
    <xf numFmtId="0" fontId="17" fillId="9" borderId="12"/>
    <xf numFmtId="0" fontId="18" fillId="0" borderId="0"/>
    <xf numFmtId="0" fontId="5" fillId="0" borderId="0"/>
    <xf numFmtId="0" fontId="5" fillId="0" borderId="0"/>
    <xf numFmtId="0" fontId="8" fillId="0" borderId="0"/>
    <xf numFmtId="0" fontId="2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9" fillId="0" borderId="3" xfId="1" applyFont="1" applyBorder="1" applyAlignment="1">
      <alignment horizontal="center" vertical="center" wrapText="1"/>
    </xf>
    <xf numFmtId="0" fontId="5" fillId="0" borderId="6" xfId="1" applyBorder="1"/>
    <xf numFmtId="0" fontId="1" fillId="0" borderId="4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0" fillId="0" borderId="6" xfId="20" applyBorder="1"/>
    <xf numFmtId="2" fontId="20" fillId="0" borderId="3" xfId="20" applyNumberFormat="1" applyBorder="1" applyAlignment="1">
      <alignment horizontal="center" vertical="center"/>
    </xf>
    <xf numFmtId="0" fontId="20" fillId="0" borderId="3" xfId="20" applyBorder="1" applyAlignment="1">
      <alignment horizontal="center" vertical="center"/>
    </xf>
    <xf numFmtId="0" fontId="20" fillId="0" borderId="6" xfId="20" applyBorder="1" applyAlignment="1">
      <alignment horizontal="left"/>
    </xf>
    <xf numFmtId="0" fontId="20" fillId="0" borderId="6" xfId="20" applyBorder="1" applyAlignment="1">
      <alignment wrapText="1"/>
    </xf>
    <xf numFmtId="2" fontId="19" fillId="0" borderId="3" xfId="1" applyNumberFormat="1" applyFont="1" applyBorder="1" applyAlignment="1">
      <alignment horizontal="center" vertical="center" wrapText="1"/>
    </xf>
    <xf numFmtId="0" fontId="20" fillId="0" borderId="3" xfId="20" applyBorder="1" applyAlignment="1">
      <alignment horizontal="center"/>
    </xf>
    <xf numFmtId="0" fontId="20" fillId="0" borderId="9" xfId="20" applyBorder="1" applyAlignment="1">
      <alignment horizontal="center" vertical="center"/>
    </xf>
    <xf numFmtId="0" fontId="20" fillId="0" borderId="21" xfId="20" applyBorder="1"/>
    <xf numFmtId="2" fontId="20" fillId="0" borderId="13" xfId="20" applyNumberFormat="1" applyBorder="1" applyAlignment="1">
      <alignment horizontal="center" vertical="center"/>
    </xf>
    <xf numFmtId="0" fontId="20" fillId="0" borderId="13" xfId="20" applyBorder="1" applyAlignment="1">
      <alignment horizontal="center" vertical="center"/>
    </xf>
    <xf numFmtId="0" fontId="20" fillId="0" borderId="13" xfId="20" applyBorder="1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65" fontId="0" fillId="0" borderId="20" xfId="0" applyNumberFormat="1" applyFill="1" applyBorder="1"/>
    <xf numFmtId="165" fontId="1" fillId="0" borderId="10" xfId="0" applyNumberFormat="1" applyFont="1" applyFill="1" applyBorder="1"/>
    <xf numFmtId="165" fontId="1" fillId="0" borderId="15" xfId="0" applyNumberFormat="1" applyFont="1" applyFill="1" applyBorder="1"/>
    <xf numFmtId="165" fontId="1" fillId="0" borderId="16" xfId="0" applyNumberFormat="1" applyFont="1" applyFill="1" applyBorder="1"/>
    <xf numFmtId="165" fontId="1" fillId="0" borderId="1" xfId="0" applyNumberFormat="1" applyFont="1" applyFill="1" applyBorder="1"/>
    <xf numFmtId="165" fontId="1" fillId="0" borderId="22" xfId="0" applyNumberFormat="1" applyFont="1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5" xfId="0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0" xfId="0" applyFont="1" applyBorder="1" applyAlignment="1">
      <alignment horizontal="left"/>
    </xf>
    <xf numFmtId="0" fontId="0" fillId="2" borderId="0" xfId="0" applyFill="1" applyBorder="1" applyAlignment="1" applyProtection="1">
      <alignment horizontal="center"/>
      <protection locked="0"/>
    </xf>
  </cellXfs>
  <cellStyles count="21">
    <cellStyle name="Accent" xfId="2" xr:uid="{CA0D7B24-CBDD-4871-8CA6-A7A8DD2AA2CA}"/>
    <cellStyle name="Accent 1" xfId="3" xr:uid="{6F2F008B-5D1C-4E83-96A1-3537972C52CB}"/>
    <cellStyle name="Accent 2" xfId="4" xr:uid="{4FE1AD6E-7207-435F-AA6B-CDD1DD482A77}"/>
    <cellStyle name="Accent 3" xfId="5" xr:uid="{C9888FBB-E903-4107-8997-718316097977}"/>
    <cellStyle name="Bad" xfId="6" xr:uid="{F90724BB-015D-4736-B0FA-B0211ACA0817}"/>
    <cellStyle name="Error" xfId="7" xr:uid="{C5C98140-FC08-4128-AEC7-F9D881D53BCD}"/>
    <cellStyle name="Footnote" xfId="8" xr:uid="{085B082F-6330-4360-9DF3-282009D9A79D}"/>
    <cellStyle name="Good" xfId="9" xr:uid="{37A2657B-0E70-4944-9D98-7091B76403A8}"/>
    <cellStyle name="Heading" xfId="10" xr:uid="{EB5365DC-4FB7-4362-B70C-19956CA3401B}"/>
    <cellStyle name="Heading 1" xfId="11" xr:uid="{3DAC75E6-B39A-4FF3-8587-23FE5C87111D}"/>
    <cellStyle name="Heading 2" xfId="12" xr:uid="{EB04996D-4269-4477-BB58-BAED93271CA1}"/>
    <cellStyle name="Hyperlink" xfId="13" xr:uid="{0BB6998B-BB59-40C3-84AC-6D4E75BCC0AE}"/>
    <cellStyle name="Neutral" xfId="14" xr:uid="{5DAD1BC0-32A1-49B9-B5A9-8318CC05383A}"/>
    <cellStyle name="Normální" xfId="0" builtinId="0"/>
    <cellStyle name="Normální 2" xfId="1" xr:uid="{5EEA9CCF-836D-43EC-BFFF-6FC9714391EF}"/>
    <cellStyle name="Normální 3" xfId="20" xr:uid="{66097FE1-8EA3-408F-9D7D-C0C9D8E0FABD}"/>
    <cellStyle name="Note" xfId="15" xr:uid="{D43F9CA3-8C12-4C62-9BA6-F1075B9F8486}"/>
    <cellStyle name="Result" xfId="16" xr:uid="{09887B3A-75FC-4381-AA2C-47C4158B8F5F}"/>
    <cellStyle name="Status" xfId="17" xr:uid="{EB4AA590-F8DF-4BB6-9F5B-54BF076A2C66}"/>
    <cellStyle name="Text" xfId="18" xr:uid="{331FC5F2-0B02-4C2F-98E5-E5E6B7723AE8}"/>
    <cellStyle name="Warning" xfId="19" xr:uid="{D0479BA1-3C7C-46B1-A0F9-7BCA763D05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A9922-39FA-452D-874E-B557430FFEC1}">
  <dimension ref="A1:W59"/>
  <sheetViews>
    <sheetView tabSelected="1" workbookViewId="0">
      <selection activeCell="A11" sqref="A11"/>
    </sheetView>
  </sheetViews>
  <sheetFormatPr defaultRowHeight="14.4"/>
  <cols>
    <col min="1" max="1" width="53.77734375" customWidth="1"/>
    <col min="2" max="2" width="13" customWidth="1"/>
    <col min="3" max="3" width="13.21875" customWidth="1"/>
    <col min="4" max="4" width="47.44140625" customWidth="1"/>
    <col min="5" max="5" width="19.33203125" customWidth="1"/>
    <col min="6" max="6" width="12.77734375" customWidth="1"/>
    <col min="7" max="7" width="20.88671875" customWidth="1"/>
    <col min="8" max="8" width="18.5546875" bestFit="1" customWidth="1"/>
  </cols>
  <sheetData>
    <row r="1" spans="1:23" ht="21">
      <c r="A1" s="10" t="s">
        <v>40</v>
      </c>
      <c r="B1" s="1"/>
      <c r="C1" s="1"/>
      <c r="D1" s="1"/>
      <c r="E1" s="1"/>
      <c r="F1" s="1"/>
      <c r="W1" t="s">
        <v>57</v>
      </c>
    </row>
    <row r="2" spans="1:23" ht="21">
      <c r="A2" s="10"/>
      <c r="B2" s="1"/>
      <c r="C2" s="1"/>
      <c r="D2" s="1"/>
      <c r="E2" s="1"/>
      <c r="F2" s="1"/>
      <c r="W2" t="s">
        <v>58</v>
      </c>
    </row>
    <row r="3" spans="1:23">
      <c r="A3" s="1" t="s">
        <v>0</v>
      </c>
      <c r="B3" s="1"/>
      <c r="C3" s="1"/>
      <c r="D3" s="1"/>
      <c r="E3" s="1"/>
      <c r="F3" s="1"/>
    </row>
    <row r="4" spans="1:23">
      <c r="A4" s="1" t="s">
        <v>51</v>
      </c>
      <c r="B4" s="1"/>
      <c r="C4" s="1"/>
      <c r="D4" s="1"/>
      <c r="E4" s="1"/>
      <c r="F4" s="1"/>
    </row>
    <row r="6" spans="1:23">
      <c r="A6" s="11" t="s">
        <v>27</v>
      </c>
    </row>
    <row r="7" spans="1:23">
      <c r="A7" s="12" t="s">
        <v>18</v>
      </c>
      <c r="B7" s="48"/>
      <c r="C7" s="48"/>
      <c r="D7" s="48"/>
      <c r="E7" s="48"/>
      <c r="F7" s="48"/>
    </row>
    <row r="8" spans="1:23">
      <c r="A8" s="12" t="s">
        <v>1</v>
      </c>
      <c r="B8" s="48"/>
      <c r="C8" s="48"/>
      <c r="D8" s="48"/>
      <c r="E8" s="48"/>
      <c r="F8" s="48"/>
    </row>
    <row r="9" spans="1:23">
      <c r="A9" s="12" t="s">
        <v>2</v>
      </c>
      <c r="B9" s="48"/>
      <c r="C9" s="48"/>
      <c r="D9" s="49"/>
      <c r="E9" s="49"/>
      <c r="F9" s="49"/>
    </row>
    <row r="10" spans="1:23">
      <c r="A10" s="52" t="s">
        <v>56</v>
      </c>
      <c r="B10" s="53" t="s">
        <v>57</v>
      </c>
      <c r="C10" s="49"/>
      <c r="D10" s="49"/>
      <c r="E10" s="49"/>
      <c r="F10" s="49"/>
    </row>
    <row r="12" spans="1:23" ht="15" thickBot="1">
      <c r="G12" s="22" t="s">
        <v>41</v>
      </c>
      <c r="H12" s="22" t="s">
        <v>42</v>
      </c>
    </row>
    <row r="13" spans="1:23" ht="43.8" thickBot="1">
      <c r="A13" s="4" t="s">
        <v>38</v>
      </c>
      <c r="B13" s="5" t="s">
        <v>16</v>
      </c>
      <c r="C13" s="5" t="s">
        <v>17</v>
      </c>
      <c r="D13" s="6" t="s">
        <v>21</v>
      </c>
      <c r="E13" s="5" t="s">
        <v>37</v>
      </c>
      <c r="F13" s="5" t="s">
        <v>26</v>
      </c>
      <c r="G13" s="7" t="s">
        <v>43</v>
      </c>
      <c r="H13" s="23" t="s">
        <v>44</v>
      </c>
    </row>
    <row r="14" spans="1:23">
      <c r="A14" s="25" t="s">
        <v>3</v>
      </c>
      <c r="B14" s="26">
        <v>845.57</v>
      </c>
      <c r="C14" s="27" t="s">
        <v>20</v>
      </c>
      <c r="D14" s="27" t="s">
        <v>22</v>
      </c>
      <c r="E14" s="27">
        <v>190</v>
      </c>
      <c r="F14" s="50"/>
      <c r="G14" s="42" t="str">
        <f>IF(IF($B$10="Ano",1,0)*E14*F14=0,"",(IF($B$10="Ano",1,0)*E14*F14))</f>
        <v/>
      </c>
      <c r="H14" s="42" t="str">
        <f>IF(IF($B$10="Ne",1,0)*E14*F14=0,"",(IF($B$10="Ne",1,0)*E14*F14))</f>
        <v/>
      </c>
    </row>
    <row r="15" spans="1:23">
      <c r="A15" s="25" t="s">
        <v>5</v>
      </c>
      <c r="B15" s="26">
        <v>713.65</v>
      </c>
      <c r="C15" s="27" t="s">
        <v>4</v>
      </c>
      <c r="D15" s="27" t="s">
        <v>22</v>
      </c>
      <c r="E15" s="27">
        <v>190</v>
      </c>
      <c r="F15" s="50"/>
      <c r="G15" s="42" t="str">
        <f t="shared" ref="G15:G45" si="0">IF(IF($B$10="Ano",1,0)*E15*F15=0,"",(IF($B$10="Ano",1,0)*E15*F15))</f>
        <v/>
      </c>
      <c r="H15" s="42" t="str">
        <f t="shared" ref="H15:H45" si="1">IF(IF($B$10="Ne",1,0)*E15*F15=0,"",(IF($B$10="Ne",1,0)*E15*F15))</f>
        <v/>
      </c>
    </row>
    <row r="16" spans="1:23">
      <c r="A16" s="25" t="s">
        <v>6</v>
      </c>
      <c r="B16" s="26">
        <v>146.76</v>
      </c>
      <c r="C16" s="27" t="s">
        <v>4</v>
      </c>
      <c r="D16" s="27" t="s">
        <v>22</v>
      </c>
      <c r="E16" s="27">
        <v>190</v>
      </c>
      <c r="F16" s="50"/>
      <c r="G16" s="42" t="str">
        <f t="shared" si="0"/>
        <v/>
      </c>
      <c r="H16" s="42" t="str">
        <f t="shared" si="1"/>
        <v/>
      </c>
    </row>
    <row r="17" spans="1:8">
      <c r="A17" s="25" t="s">
        <v>34</v>
      </c>
      <c r="B17" s="26">
        <v>47</v>
      </c>
      <c r="C17" s="27" t="s">
        <v>4</v>
      </c>
      <c r="D17" s="27" t="s">
        <v>22</v>
      </c>
      <c r="E17" s="27">
        <v>190</v>
      </c>
      <c r="F17" s="50"/>
      <c r="G17" s="42" t="str">
        <f t="shared" si="0"/>
        <v/>
      </c>
      <c r="H17" s="42" t="str">
        <f t="shared" si="1"/>
        <v/>
      </c>
    </row>
    <row r="18" spans="1:8">
      <c r="A18" s="25" t="s">
        <v>7</v>
      </c>
      <c r="B18" s="26">
        <v>298.44</v>
      </c>
      <c r="C18" s="27" t="s">
        <v>4</v>
      </c>
      <c r="D18" s="27" t="s">
        <v>22</v>
      </c>
      <c r="E18" s="27">
        <v>190</v>
      </c>
      <c r="F18" s="50"/>
      <c r="G18" s="42" t="str">
        <f t="shared" si="0"/>
        <v/>
      </c>
      <c r="H18" s="42" t="str">
        <f t="shared" si="1"/>
        <v/>
      </c>
    </row>
    <row r="19" spans="1:8">
      <c r="A19" s="25" t="s">
        <v>8</v>
      </c>
      <c r="B19" s="26">
        <v>297.94</v>
      </c>
      <c r="C19" s="27" t="s">
        <v>4</v>
      </c>
      <c r="D19" s="27" t="s">
        <v>22</v>
      </c>
      <c r="E19" s="27">
        <v>190</v>
      </c>
      <c r="F19" s="50"/>
      <c r="G19" s="42" t="str">
        <f t="shared" si="0"/>
        <v/>
      </c>
      <c r="H19" s="42" t="str">
        <f t="shared" si="1"/>
        <v/>
      </c>
    </row>
    <row r="20" spans="1:8">
      <c r="A20" s="25" t="s">
        <v>9</v>
      </c>
      <c r="B20" s="26">
        <v>450</v>
      </c>
      <c r="C20" s="27" t="s">
        <v>4</v>
      </c>
      <c r="D20" s="27" t="s">
        <v>22</v>
      </c>
      <c r="E20" s="27">
        <v>190</v>
      </c>
      <c r="F20" s="50"/>
      <c r="G20" s="42" t="str">
        <f t="shared" si="0"/>
        <v/>
      </c>
      <c r="H20" s="42" t="str">
        <f t="shared" si="1"/>
        <v/>
      </c>
    </row>
    <row r="21" spans="1:8" ht="15" customHeight="1">
      <c r="A21" s="28" t="s">
        <v>19</v>
      </c>
      <c r="B21" s="26">
        <v>102</v>
      </c>
      <c r="C21" s="27" t="s">
        <v>4</v>
      </c>
      <c r="D21" s="27" t="s">
        <v>22</v>
      </c>
      <c r="E21" s="27">
        <v>190</v>
      </c>
      <c r="F21" s="50"/>
      <c r="G21" s="42" t="str">
        <f t="shared" si="0"/>
        <v/>
      </c>
      <c r="H21" s="42" t="str">
        <f t="shared" si="1"/>
        <v/>
      </c>
    </row>
    <row r="22" spans="1:8">
      <c r="A22" s="28" t="s">
        <v>52</v>
      </c>
      <c r="B22" s="26">
        <f>103.31+7.56+11.53+2.29</f>
        <v>124.69000000000001</v>
      </c>
      <c r="C22" s="27" t="s">
        <v>4</v>
      </c>
      <c r="D22" s="27" t="s">
        <v>22</v>
      </c>
      <c r="E22" s="27">
        <v>190</v>
      </c>
      <c r="F22" s="50"/>
      <c r="G22" s="42" t="str">
        <f t="shared" si="0"/>
        <v/>
      </c>
      <c r="H22" s="42" t="str">
        <f t="shared" si="1"/>
        <v/>
      </c>
    </row>
    <row r="23" spans="1:8">
      <c r="A23" s="29" t="s">
        <v>53</v>
      </c>
      <c r="B23" s="26">
        <v>487.47</v>
      </c>
      <c r="C23" s="27" t="s">
        <v>4</v>
      </c>
      <c r="D23" s="27" t="s">
        <v>22</v>
      </c>
      <c r="E23" s="27">
        <v>190</v>
      </c>
      <c r="F23" s="50"/>
      <c r="G23" s="42" t="str">
        <f t="shared" si="0"/>
        <v/>
      </c>
      <c r="H23" s="42" t="str">
        <f t="shared" si="1"/>
        <v/>
      </c>
    </row>
    <row r="24" spans="1:8">
      <c r="A24" s="29" t="s">
        <v>10</v>
      </c>
      <c r="B24" s="26">
        <v>43</v>
      </c>
      <c r="C24" s="27" t="s">
        <v>4</v>
      </c>
      <c r="D24" s="27" t="s">
        <v>35</v>
      </c>
      <c r="E24" s="27">
        <v>40</v>
      </c>
      <c r="F24" s="50"/>
      <c r="G24" s="42" t="str">
        <f t="shared" si="0"/>
        <v/>
      </c>
      <c r="H24" s="42" t="str">
        <f t="shared" si="1"/>
        <v/>
      </c>
    </row>
    <row r="25" spans="1:8">
      <c r="A25" s="25" t="s">
        <v>11</v>
      </c>
      <c r="B25" s="26">
        <v>0.5</v>
      </c>
      <c r="C25" s="27" t="s">
        <v>12</v>
      </c>
      <c r="D25" s="27" t="s">
        <v>22</v>
      </c>
      <c r="E25" s="27">
        <v>190</v>
      </c>
      <c r="F25" s="50"/>
      <c r="G25" s="42" t="str">
        <f t="shared" si="0"/>
        <v/>
      </c>
      <c r="H25" s="42" t="str">
        <f t="shared" si="1"/>
        <v/>
      </c>
    </row>
    <row r="26" spans="1:8">
      <c r="A26" s="25" t="s">
        <v>13</v>
      </c>
      <c r="B26" s="26">
        <v>7.5</v>
      </c>
      <c r="C26" s="27" t="s">
        <v>12</v>
      </c>
      <c r="D26" s="27" t="s">
        <v>22</v>
      </c>
      <c r="E26" s="27">
        <v>190</v>
      </c>
      <c r="F26" s="50"/>
      <c r="G26" s="42" t="str">
        <f t="shared" si="0"/>
        <v/>
      </c>
      <c r="H26" s="42" t="str">
        <f t="shared" si="1"/>
        <v/>
      </c>
    </row>
    <row r="27" spans="1:8">
      <c r="A27" s="25" t="s">
        <v>14</v>
      </c>
      <c r="B27" s="26">
        <v>3</v>
      </c>
      <c r="C27" s="27" t="s">
        <v>12</v>
      </c>
      <c r="D27" s="27" t="s">
        <v>24</v>
      </c>
      <c r="E27" s="27">
        <v>121</v>
      </c>
      <c r="F27" s="50"/>
      <c r="G27" s="42" t="str">
        <f t="shared" si="0"/>
        <v/>
      </c>
      <c r="H27" s="42" t="str">
        <f t="shared" si="1"/>
        <v/>
      </c>
    </row>
    <row r="28" spans="1:8">
      <c r="A28" s="14" t="s">
        <v>3</v>
      </c>
      <c r="B28" s="30">
        <v>845.57</v>
      </c>
      <c r="C28" s="13" t="s">
        <v>4</v>
      </c>
      <c r="D28" s="27" t="s">
        <v>36</v>
      </c>
      <c r="E28" s="27">
        <v>4</v>
      </c>
      <c r="F28" s="50"/>
      <c r="G28" s="42" t="str">
        <f t="shared" si="0"/>
        <v/>
      </c>
      <c r="H28" s="42" t="str">
        <f t="shared" si="1"/>
        <v/>
      </c>
    </row>
    <row r="29" spans="1:8">
      <c r="A29" s="14" t="s">
        <v>5</v>
      </c>
      <c r="B29" s="30">
        <v>713.65</v>
      </c>
      <c r="C29" s="13" t="s">
        <v>4</v>
      </c>
      <c r="D29" s="27" t="s">
        <v>36</v>
      </c>
      <c r="E29" s="27">
        <v>4</v>
      </c>
      <c r="F29" s="50"/>
      <c r="G29" s="42" t="str">
        <f t="shared" si="0"/>
        <v/>
      </c>
      <c r="H29" s="42" t="str">
        <f t="shared" si="1"/>
        <v/>
      </c>
    </row>
    <row r="30" spans="1:8">
      <c r="A30" s="14" t="s">
        <v>6</v>
      </c>
      <c r="B30" s="30">
        <v>146.76</v>
      </c>
      <c r="C30" s="13" t="s">
        <v>4</v>
      </c>
      <c r="D30" s="27" t="s">
        <v>36</v>
      </c>
      <c r="E30" s="27">
        <v>4</v>
      </c>
      <c r="F30" s="50"/>
      <c r="G30" s="42" t="str">
        <f t="shared" si="0"/>
        <v/>
      </c>
      <c r="H30" s="42" t="str">
        <f t="shared" si="1"/>
        <v/>
      </c>
    </row>
    <row r="31" spans="1:8">
      <c r="A31" s="14" t="s">
        <v>34</v>
      </c>
      <c r="B31" s="30">
        <v>47</v>
      </c>
      <c r="C31" s="13" t="s">
        <v>4</v>
      </c>
      <c r="D31" s="27" t="s">
        <v>36</v>
      </c>
      <c r="E31" s="27">
        <v>4</v>
      </c>
      <c r="F31" s="50"/>
      <c r="G31" s="42" t="str">
        <f t="shared" si="0"/>
        <v/>
      </c>
      <c r="H31" s="42" t="str">
        <f t="shared" si="1"/>
        <v/>
      </c>
    </row>
    <row r="32" spans="1:8">
      <c r="A32" s="14" t="s">
        <v>7</v>
      </c>
      <c r="B32" s="30">
        <v>298.44</v>
      </c>
      <c r="C32" s="13" t="s">
        <v>4</v>
      </c>
      <c r="D32" s="27" t="s">
        <v>36</v>
      </c>
      <c r="E32" s="27">
        <v>4</v>
      </c>
      <c r="F32" s="50"/>
      <c r="G32" s="42" t="str">
        <f t="shared" si="0"/>
        <v/>
      </c>
      <c r="H32" s="42" t="str">
        <f t="shared" si="1"/>
        <v/>
      </c>
    </row>
    <row r="33" spans="1:8">
      <c r="A33" s="14" t="s">
        <v>8</v>
      </c>
      <c r="B33" s="30">
        <v>297.94</v>
      </c>
      <c r="C33" s="13" t="s">
        <v>4</v>
      </c>
      <c r="D33" s="27" t="s">
        <v>36</v>
      </c>
      <c r="E33" s="27">
        <v>4</v>
      </c>
      <c r="F33" s="50"/>
      <c r="G33" s="42" t="str">
        <f t="shared" si="0"/>
        <v/>
      </c>
      <c r="H33" s="42" t="str">
        <f t="shared" si="1"/>
        <v/>
      </c>
    </row>
    <row r="34" spans="1:8">
      <c r="A34" s="14" t="s">
        <v>9</v>
      </c>
      <c r="B34" s="30">
        <v>450</v>
      </c>
      <c r="C34" s="13" t="s">
        <v>4</v>
      </c>
      <c r="D34" s="27" t="s">
        <v>36</v>
      </c>
      <c r="E34" s="27">
        <v>4</v>
      </c>
      <c r="F34" s="50"/>
      <c r="G34" s="42" t="str">
        <f t="shared" si="0"/>
        <v/>
      </c>
      <c r="H34" s="42" t="str">
        <f t="shared" si="1"/>
        <v/>
      </c>
    </row>
    <row r="35" spans="1:8">
      <c r="A35" s="14" t="s">
        <v>3</v>
      </c>
      <c r="B35" s="30">
        <v>845.57</v>
      </c>
      <c r="C35" s="13" t="s">
        <v>4</v>
      </c>
      <c r="D35" s="27" t="s">
        <v>33</v>
      </c>
      <c r="E35" s="27">
        <v>42</v>
      </c>
      <c r="F35" s="50"/>
      <c r="G35" s="42" t="str">
        <f t="shared" si="0"/>
        <v/>
      </c>
      <c r="H35" s="42" t="str">
        <f t="shared" si="1"/>
        <v/>
      </c>
    </row>
    <row r="36" spans="1:8">
      <c r="A36" s="14" t="s">
        <v>5</v>
      </c>
      <c r="B36" s="30">
        <v>713.65</v>
      </c>
      <c r="C36" s="13" t="s">
        <v>4</v>
      </c>
      <c r="D36" s="27" t="s">
        <v>33</v>
      </c>
      <c r="E36" s="27">
        <v>42</v>
      </c>
      <c r="F36" s="50"/>
      <c r="G36" s="42" t="str">
        <f t="shared" si="0"/>
        <v/>
      </c>
      <c r="H36" s="42" t="str">
        <f t="shared" si="1"/>
        <v/>
      </c>
    </row>
    <row r="37" spans="1:8">
      <c r="A37" s="14" t="s">
        <v>6</v>
      </c>
      <c r="B37" s="30">
        <v>146.76</v>
      </c>
      <c r="C37" s="13" t="s">
        <v>4</v>
      </c>
      <c r="D37" s="27" t="s">
        <v>33</v>
      </c>
      <c r="E37" s="27">
        <v>42</v>
      </c>
      <c r="F37" s="50"/>
      <c r="G37" s="42" t="str">
        <f t="shared" si="0"/>
        <v/>
      </c>
      <c r="H37" s="42" t="str">
        <f t="shared" si="1"/>
        <v/>
      </c>
    </row>
    <row r="38" spans="1:8">
      <c r="A38" s="14" t="s">
        <v>34</v>
      </c>
      <c r="B38" s="30">
        <v>47</v>
      </c>
      <c r="C38" s="13" t="s">
        <v>4</v>
      </c>
      <c r="D38" s="27" t="s">
        <v>33</v>
      </c>
      <c r="E38" s="27">
        <v>42</v>
      </c>
      <c r="F38" s="50"/>
      <c r="G38" s="42" t="str">
        <f t="shared" si="0"/>
        <v/>
      </c>
      <c r="H38" s="42" t="str">
        <f t="shared" si="1"/>
        <v/>
      </c>
    </row>
    <row r="39" spans="1:8">
      <c r="A39" s="14" t="s">
        <v>7</v>
      </c>
      <c r="B39" s="30">
        <v>298.44</v>
      </c>
      <c r="C39" s="13" t="s">
        <v>4</v>
      </c>
      <c r="D39" s="27" t="s">
        <v>33</v>
      </c>
      <c r="E39" s="27">
        <v>42</v>
      </c>
      <c r="F39" s="50"/>
      <c r="G39" s="42" t="str">
        <f t="shared" si="0"/>
        <v/>
      </c>
      <c r="H39" s="42" t="str">
        <f t="shared" si="1"/>
        <v/>
      </c>
    </row>
    <row r="40" spans="1:8">
      <c r="A40" s="14" t="s">
        <v>8</v>
      </c>
      <c r="B40" s="30">
        <v>297.94</v>
      </c>
      <c r="C40" s="13" t="s">
        <v>4</v>
      </c>
      <c r="D40" s="27" t="s">
        <v>33</v>
      </c>
      <c r="E40" s="27">
        <v>42</v>
      </c>
      <c r="F40" s="50"/>
      <c r="G40" s="42" t="str">
        <f t="shared" si="0"/>
        <v/>
      </c>
      <c r="H40" s="42" t="str">
        <f t="shared" si="1"/>
        <v/>
      </c>
    </row>
    <row r="41" spans="1:8">
      <c r="A41" s="14" t="s">
        <v>9</v>
      </c>
      <c r="B41" s="30">
        <v>450</v>
      </c>
      <c r="C41" s="13" t="s">
        <v>4</v>
      </c>
      <c r="D41" s="27" t="s">
        <v>33</v>
      </c>
      <c r="E41" s="27">
        <v>42</v>
      </c>
      <c r="F41" s="50"/>
      <c r="G41" s="42" t="str">
        <f t="shared" si="0"/>
        <v/>
      </c>
      <c r="H41" s="42" t="str">
        <f t="shared" si="1"/>
        <v/>
      </c>
    </row>
    <row r="42" spans="1:8">
      <c r="A42" s="25" t="s">
        <v>15</v>
      </c>
      <c r="B42" s="26">
        <v>1</v>
      </c>
      <c r="C42" s="27" t="s">
        <v>12</v>
      </c>
      <c r="D42" s="27" t="s">
        <v>25</v>
      </c>
      <c r="E42" s="27">
        <v>24</v>
      </c>
      <c r="F42" s="50"/>
      <c r="G42" s="42" t="str">
        <f t="shared" si="0"/>
        <v/>
      </c>
      <c r="H42" s="42" t="str">
        <f t="shared" si="1"/>
        <v/>
      </c>
    </row>
    <row r="43" spans="1:8">
      <c r="A43" s="25" t="s">
        <v>30</v>
      </c>
      <c r="B43" s="26">
        <v>2</v>
      </c>
      <c r="C43" s="27" t="s">
        <v>12</v>
      </c>
      <c r="D43" s="27" t="s">
        <v>29</v>
      </c>
      <c r="E43" s="31">
        <v>23</v>
      </c>
      <c r="F43" s="50"/>
      <c r="G43" s="42" t="str">
        <f t="shared" si="0"/>
        <v/>
      </c>
      <c r="H43" s="42" t="str">
        <f t="shared" si="1"/>
        <v/>
      </c>
    </row>
    <row r="44" spans="1:8">
      <c r="A44" s="25" t="s">
        <v>32</v>
      </c>
      <c r="B44" s="26">
        <v>1</v>
      </c>
      <c r="C44" s="27" t="s">
        <v>12</v>
      </c>
      <c r="D44" s="32" t="s">
        <v>54</v>
      </c>
      <c r="E44" s="27">
        <v>50</v>
      </c>
      <c r="F44" s="50"/>
      <c r="G44" s="42" t="str">
        <f t="shared" si="0"/>
        <v/>
      </c>
      <c r="H44" s="42" t="str">
        <f t="shared" si="1"/>
        <v/>
      </c>
    </row>
    <row r="45" spans="1:8" ht="15" thickBot="1">
      <c r="A45" s="33" t="s">
        <v>32</v>
      </c>
      <c r="B45" s="34">
        <v>1</v>
      </c>
      <c r="C45" s="35" t="s">
        <v>12</v>
      </c>
      <c r="D45" s="35" t="s">
        <v>39</v>
      </c>
      <c r="E45" s="36">
        <v>20</v>
      </c>
      <c r="F45" s="50"/>
      <c r="G45" s="42" t="str">
        <f t="shared" si="0"/>
        <v/>
      </c>
      <c r="H45" s="42" t="str">
        <f t="shared" si="1"/>
        <v/>
      </c>
    </row>
    <row r="46" spans="1:8">
      <c r="B46" s="15"/>
      <c r="C46" s="15"/>
      <c r="D46" s="38" t="s">
        <v>28</v>
      </c>
      <c r="E46" s="38"/>
      <c r="F46" s="39"/>
      <c r="G46" s="43" t="str">
        <f>IF(SUM(G14:G45)=0,"",SUM(G14:G45))</f>
        <v/>
      </c>
      <c r="H46" s="43" t="str">
        <f>IF(SUM(H14:H45)=0,"",SUM(H14:H45))</f>
        <v/>
      </c>
    </row>
    <row r="47" spans="1:8">
      <c r="A47" s="17"/>
      <c r="B47" s="18"/>
      <c r="C47" s="18"/>
      <c r="D47" s="40" t="s">
        <v>45</v>
      </c>
      <c r="E47" s="40"/>
      <c r="F47" s="41"/>
      <c r="G47" s="51"/>
      <c r="H47" s="51"/>
    </row>
    <row r="48" spans="1:8" ht="15" thickBot="1">
      <c r="B48" s="9"/>
      <c r="C48" s="9"/>
      <c r="D48" s="40" t="s">
        <v>55</v>
      </c>
      <c r="E48" s="40"/>
      <c r="F48" s="41"/>
      <c r="G48" s="45">
        <f>0.1*G47</f>
        <v>0</v>
      </c>
      <c r="H48" s="44">
        <f>0.1*H47</f>
        <v>0</v>
      </c>
    </row>
    <row r="49" spans="1:8">
      <c r="A49" s="8"/>
      <c r="B49" s="8"/>
      <c r="C49" s="8"/>
      <c r="D49" s="40" t="s">
        <v>46</v>
      </c>
      <c r="E49" s="40"/>
      <c r="F49" s="41"/>
      <c r="G49" s="47" t="str">
        <f>IF(ISNUMBER(G46-G48),G46-G48,"")</f>
        <v/>
      </c>
      <c r="H49" s="20"/>
    </row>
    <row r="50" spans="1:8" ht="15" thickBot="1">
      <c r="A50" s="8"/>
      <c r="B50" s="8"/>
      <c r="C50" s="8"/>
      <c r="D50" s="16"/>
      <c r="E50" s="16"/>
      <c r="F50" s="16" t="s">
        <v>47</v>
      </c>
      <c r="G50" s="45" t="str">
        <f>IF(ISNUMBER(0.21*G49),0.21*G49,"")</f>
        <v/>
      </c>
      <c r="H50" s="21"/>
    </row>
    <row r="51" spans="1:8" ht="15" thickBot="1">
      <c r="A51" s="8"/>
      <c r="B51" s="8"/>
      <c r="C51" s="8"/>
      <c r="D51" s="16"/>
      <c r="E51" s="16"/>
      <c r="G51" s="19"/>
    </row>
    <row r="52" spans="1:8" ht="15" thickBot="1">
      <c r="A52" s="8"/>
      <c r="B52" s="8"/>
      <c r="C52" s="40" t="s">
        <v>48</v>
      </c>
      <c r="D52" s="40"/>
      <c r="E52" s="40"/>
      <c r="F52" s="41"/>
      <c r="G52" s="46" t="str">
        <f>IF(ISNUMBER(G49+G50),G49+G50,"")</f>
        <v/>
      </c>
      <c r="H52" s="46" t="str">
        <f>IF(ISNUMBER(H46-H48),H46-H48,"")</f>
        <v/>
      </c>
    </row>
    <row r="53" spans="1:8">
      <c r="A53" s="8"/>
      <c r="B53" s="8"/>
      <c r="C53" s="8"/>
      <c r="D53" s="16"/>
      <c r="E53" s="16"/>
      <c r="F53" s="16"/>
      <c r="G53" s="19"/>
    </row>
    <row r="54" spans="1:8">
      <c r="A54" s="2"/>
      <c r="E54" s="3"/>
    </row>
    <row r="56" spans="1:8">
      <c r="A56" t="s">
        <v>23</v>
      </c>
    </row>
    <row r="57" spans="1:8" ht="31.2" customHeight="1">
      <c r="A57" s="37" t="s">
        <v>49</v>
      </c>
      <c r="B57" s="37"/>
      <c r="C57" s="37"/>
      <c r="D57" s="37"/>
      <c r="E57" s="37"/>
      <c r="F57" s="24"/>
      <c r="G57" s="24"/>
    </row>
    <row r="58" spans="1:8">
      <c r="A58" t="s">
        <v>50</v>
      </c>
    </row>
    <row r="59" spans="1:8">
      <c r="A59" t="s">
        <v>31</v>
      </c>
    </row>
  </sheetData>
  <mergeCells count="9">
    <mergeCell ref="A57:E57"/>
    <mergeCell ref="D46:F46"/>
    <mergeCell ref="D48:F48"/>
    <mergeCell ref="D49:F49"/>
    <mergeCell ref="B7:F7"/>
    <mergeCell ref="B8:F8"/>
    <mergeCell ref="B9:C9"/>
    <mergeCell ref="D47:F47"/>
    <mergeCell ref="C52:F52"/>
  </mergeCells>
  <dataValidations count="1">
    <dataValidation type="list" allowBlank="1" showInputMessage="1" showErrorMessage="1" sqref="B10" xr:uid="{301AEADE-4A3A-4D7E-8FA5-3D5B4A34CAF4}">
      <formula1>$W$1:$W$2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Pleštilová</dc:creator>
  <cp:lastModifiedBy>Lucie Pleštilová</cp:lastModifiedBy>
  <dcterms:created xsi:type="dcterms:W3CDTF">2023-11-29T08:43:44Z</dcterms:created>
  <dcterms:modified xsi:type="dcterms:W3CDTF">2024-11-08T14:37:23Z</dcterms:modified>
</cp:coreProperties>
</file>